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i-oomori\Desktop\310111県照会（公営企業経営比較分析表［29決算］の分析）\【提出】田野畑村\"/>
    </mc:Choice>
  </mc:AlternateContent>
  <xr:revisionPtr revIDLastSave="0" documentId="13_ncr:1_{CB511A33-3333-41C4-9356-4BD2E240A771}" xr6:coauthVersionLast="40" xr6:coauthVersionMax="40" xr10:uidLastSave="{00000000-0000-0000-0000-000000000000}"/>
  <workbookProtection workbookAlgorithmName="SHA-512" workbookHashValue="a3Nqe8qKJRiziWC9FNl40lwsZG3Nl03aawLh7uR7F3OuDkO6bppEuTZnV+sxDAspLWjilUbndD6NZWU4y58lmA==" workbookSaltValue="iXd4Bu5fwW88S8ubUEI85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T10" i="4"/>
  <c r="AL10" i="4"/>
  <c r="I10"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<sst xmlns="http://schemas.openxmlformats.org/spreadsheetml/2006/main" count="240" uniqueCount="126">
  <si>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</si>
  <si>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</si>
  <si>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</si>
  <si>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</si>
  <si>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</si>
  <si>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</si>
  <si>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</si>
  <si>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</si>
  <si>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</si>
  <si>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</si>
  <si>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</si>
  <si>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</si>
  <si>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</si>
  <si>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</si>
  <si>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</si>
  <si>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</si>
  <si>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</si>
  <si>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</si>
  <si>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</si>
  <si>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</si>
  <si>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</si>
  <si>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</si>
  <si>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</si>
  <si>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</si>
  <si>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</si>
  <si>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</si>
  <si>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</si>
  <si>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</si>
  <si>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</si>
  <si>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</si>
  <si>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</si>
  <si>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</si>
  <si>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</si>
  <si>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</si>
  <si>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</si>
  <si>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</si>
  <si>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</si>
  <si>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</si>
  <si>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</si>
  <si>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</si>
  <si>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</si>
  <si>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</si>
  <si>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</si>
  <si>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</si>
  <si>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</si>
  <si>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</si>
  <si>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</si>
  <si>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</si>
  <si>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</si>
  <si>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</si>
  <si>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</si>
  <si>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</si>
  <si>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</si>
  <si>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</si>
  <si>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</si>
  <si>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</si>
  <si>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</si>
  <si>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</si>
  <si>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</si>
  <si>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</si>
  <si>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</si>
  <si>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</si>
  <si>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</si>
  <si>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</si>
  <si>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</si>
  <si>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</si>
  <si>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</si>
  <si>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</si>
  <si>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</si>
  <si>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</si>
  <si>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</si>
  <si>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</si>
  <si>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</si>
  <si>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</si>
  <si>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</si>
  <si>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</si>
  <si>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</si>
  <si>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</si>
  <si>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</si>
  <si>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</si>
  <si>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</si>
  <si>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</si>
  <si>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</si>
  <si>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</si>
  <si>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</si>
  <si>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</si>
  <si>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</si>
  <si>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</si>
  <si>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</si>
  <si>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</si>
  <si>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</si>
  <si>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</si>
  <si>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</si>
  <si>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</si>
  <si>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</si>
  <si>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</si>
  <si>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</si>
  <si>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</si>
  <si>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</si>
  <si>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</si>
  <si>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</si>
  <si>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</si>
  <si>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</si>
  <si>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</si>
  <si>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</si>
  <si>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</si>
  <si>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</si>
  <si>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</si>
  <si>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</si>
  <si>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</si>
  <si>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田野畑村</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</si>
  <si>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</si>
  <si>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</si>
  <si>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</si>
  <si>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</si>
  <si>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</si>
  <si>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</si>
  <si>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</si>
  <si>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</si>
  <si>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</si>
  <si>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</si>
  <si>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</si>
  <si>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</si>
  <si>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供用開始より間もないため、老朽化による現象は生じていないが、適期な管渠更新に努める。</t>
    <phoneticPr fontId="4"/>
  </si>
  <si>
    <t>　本村全体での過疎化が進んでおり、当該事業区域もその影響を大きく受けている。
　今後有収水量は、水洗化を促進することにより、増加する一方だが、行政人口の減少に比例して水洗化人口の減少、節水器具の普及に伴い大幅な増加は見込めない状況である。
　しかし、下水道は水環境を守るのに、今や不可欠な施設であることから、将来にわたり継続的に維持するために、適正な使用料収入の確保及び汚水処理費の削減に努め、経営の健全化を図る。</t>
    <phoneticPr fontId="4"/>
  </si>
  <si>
    <t xml:space="preserve">①収益的収支比率について
分流式に要する費用の見直しにより比率が向上している。引き続き可能な限り経営改善に努める。
④企業債残高対事業規模比率について
類似団体に比べて高い比率となっているが、事業概成を迎え数年が経過しており、今後しばらくは起債借入が無いことから、今後企業債残高は減っていく見込みである。
⑤経費回収率について
類似団体に比べて低い水準となっている。接続率の影響や、料金設定の兼ね合いにより抜本的な改善は困難だが、今後可能な限り経営改善に努める。
⑥汚水処理原価について
類似団体に比べて汚水処理原価が高い傾向にある。継続して効率的な業務遂行を図るが、職員も一人で他業務との兼務状態であり、これ以上のコストカットは見込めない状況にある。
⑦施設利用率について
接続人口が少ないため、低い数値となっている。
⑧水洗化率について
低い数値となっているため、継続して取組を行う必要がある。減少傾向にあるのは水洗化世帯人口の減少の影響が強いことによるものである。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</si>
</sst>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E3-47CF-AE62-47BACBABC8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B4E3-47CF-AE62-47BACBABC8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19.399999999999999</c:v>
                </c:pt>
                <c:pt idx="1">
                  <c:v>16.8</c:v>
                </c:pt>
                <c:pt idx="2">
                  <c:v>15.8</c:v>
                </c:pt>
                <c:pt idx="3">
                  <c:v>15</c:v>
                </c:pt>
                <c:pt idx="4">
                  <c:v>14.6</c:v>
                </c:pt>
              </c:numCache>
            </c:numRef>
          </c:val>
          <c:extLst>
            <c:ext xmlns:c16="http://schemas.microsoft.com/office/drawing/2014/chart" uri="{C3380CC4-5D6E-409C-BE32-E72D297353CC}">
              <c16:uniqueId val="{00000000-362E-4891-B6A8-ECCDC80A74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362E-4891-B6A8-ECCDC80A74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51.61</c:v>
                </c:pt>
                <c:pt idx="1">
                  <c:v>54.95</c:v>
                </c:pt>
                <c:pt idx="2">
                  <c:v>59.04</c:v>
                </c:pt>
                <c:pt idx="3">
                  <c:v>64.97</c:v>
                </c:pt>
                <c:pt idx="4">
                  <c:v>63.29</c:v>
                </c:pt>
              </c:numCache>
            </c:numRef>
          </c:val>
          <c:extLst>
            <c:ext xmlns:c16="http://schemas.microsoft.com/office/drawing/2014/chart" uri="{C3380CC4-5D6E-409C-BE32-E72D297353CC}">
              <c16:uniqueId val="{00000000-C1B5-414B-AC56-367D262EE4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C1B5-414B-AC56-367D262EE4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64.42</c:v>
                </c:pt>
                <c:pt idx="1">
                  <c:v>64.37</c:v>
                </c:pt>
                <c:pt idx="2">
                  <c:v>47.17</c:v>
                </c:pt>
                <c:pt idx="3">
                  <c:v>100</c:v>
                </c:pt>
                <c:pt idx="4">
                  <c:v>100</c:v>
                </c:pt>
              </c:numCache>
            </c:numRef>
          </c:val>
          <c:extLst>
            <c:ext xmlns:c16="http://schemas.microsoft.com/office/drawing/2014/chart" uri="{C3380CC4-5D6E-409C-BE32-E72D297353CC}">
              <c16:uniqueId val="{00000000-E1C0-4489-8D00-531F99ADA4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C0-4489-8D00-531F99ADA4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84-433B-9399-C02225D92C2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84-433B-9399-C02225D92C2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A3-453D-8E16-F7B0FCF8CC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A3-453D-8E16-F7B0FCF8CC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19-4D16-8335-13D6DB4709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19-4D16-8335-13D6DB4709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1D-4F14-8C92-423FEA45989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D-4F14-8C92-423FEA45989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5194.92</c:v>
                </c:pt>
                <c:pt idx="1">
                  <c:v>4841.59</c:v>
                </c:pt>
                <c:pt idx="2">
                  <c:v>4496.5200000000004</c:v>
                </c:pt>
                <c:pt idx="3">
                  <c:v>4499.18</c:v>
                </c:pt>
                <c:pt idx="4">
                  <c:v>4356.83</c:v>
                </c:pt>
              </c:numCache>
            </c:numRef>
          </c:val>
          <c:extLst>
            <c:ext xmlns:c16="http://schemas.microsoft.com/office/drawing/2014/chart" uri="{C3380CC4-5D6E-409C-BE32-E72D297353CC}">
              <c16:uniqueId val="{00000000-D1DC-467F-A597-813CC5777BB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D1DC-467F-A597-813CC5777BB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35.64</c:v>
                </c:pt>
                <c:pt idx="1">
                  <c:v>33.82</c:v>
                </c:pt>
                <c:pt idx="2">
                  <c:v>26.86</c:v>
                </c:pt>
                <c:pt idx="3">
                  <c:v>34.35</c:v>
                </c:pt>
                <c:pt idx="4">
                  <c:v>55.76</c:v>
                </c:pt>
              </c:numCache>
            </c:numRef>
          </c:val>
          <c:extLst>
            <c:ext xmlns:c16="http://schemas.microsoft.com/office/drawing/2014/chart" uri="{C3380CC4-5D6E-409C-BE32-E72D297353CC}">
              <c16:uniqueId val="{00000000-74A1-47EE-A044-0EBC20AB65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74A1-47EE-A044-0EBC20AB65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511.66</c:v>
                </c:pt>
                <c:pt idx="1">
                  <c:v>576.79</c:v>
                </c:pt>
                <c:pt idx="2">
                  <c:v>740.17</c:v>
                </c:pt>
                <c:pt idx="3">
                  <c:v>562.89</c:v>
                </c:pt>
                <c:pt idx="4">
                  <c:v>348.79</c:v>
                </c:pt>
              </c:numCache>
            </c:numRef>
          </c:val>
          <c:extLst>
            <c:ext xmlns:c16="http://schemas.microsoft.com/office/drawing/2014/chart" uri="{C3380CC4-5D6E-409C-BE32-E72D297353CC}">
              <c16:uniqueId val="{00000000-3B5B-4917-A866-248C37CD3EC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3B5B-4917-A866-248C37CD3EC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岩手県　田野畑村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3533</v>
      </c>
      <c r="AM8" s="49"/>
      <c r="AN8" s="49"/>
      <c r="AO8" s="49"/>
      <c r="AP8" s="49"/>
      <c r="AQ8" s="49"/>
      <c r="AR8" s="49"/>
      <c r="AS8" s="49"/>
      <c r="AT8" s="44">
        <f>データ!T6</f>
        <v>156.19</v>
      </c>
      <c r="AU8" s="44"/>
      <c r="AV8" s="44"/>
      <c r="AW8" s="44"/>
      <c r="AX8" s="44"/>
      <c r="AY8" s="44"/>
      <c r="AZ8" s="44"/>
      <c r="BA8" s="44"/>
      <c r="BB8" s="44">
        <f>データ!U6</f>
        <v>22.62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13.55</v>
      </c>
      <c r="Q10" s="44"/>
      <c r="R10" s="44"/>
      <c r="S10" s="44"/>
      <c r="T10" s="44"/>
      <c r="U10" s="44"/>
      <c r="V10" s="44"/>
      <c r="W10" s="44">
        <f>データ!Q6</f>
        <v>99.34</v>
      </c>
      <c r="X10" s="44"/>
      <c r="Y10" s="44"/>
      <c r="Z10" s="44"/>
      <c r="AA10" s="44"/>
      <c r="AB10" s="44"/>
      <c r="AC10" s="44"/>
      <c r="AD10" s="49">
        <f>データ!R6</f>
        <v>3560</v>
      </c>
      <c r="AE10" s="49"/>
      <c r="AF10" s="49"/>
      <c r="AG10" s="49"/>
      <c r="AH10" s="49"/>
      <c r="AI10" s="49"/>
      <c r="AJ10" s="49"/>
      <c r="AK10" s="2"/>
      <c r="AL10" s="49">
        <f>データ!V6</f>
        <v>474</v>
      </c>
      <c r="AM10" s="49"/>
      <c r="AN10" s="49"/>
      <c r="AO10" s="49"/>
      <c r="AP10" s="49"/>
      <c r="AQ10" s="49"/>
      <c r="AR10" s="49"/>
      <c r="AS10" s="49"/>
      <c r="AT10" s="44">
        <f>データ!W6</f>
        <v>0.32</v>
      </c>
      <c r="AU10" s="44"/>
      <c r="AV10" s="44"/>
      <c r="AW10" s="44"/>
      <c r="AX10" s="44"/>
      <c r="AY10" s="44"/>
      <c r="AZ10" s="44"/>
      <c r="BA10" s="44"/>
      <c r="BB10" s="44">
        <f>データ!X6</f>
        <v>1481.25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gPxCyJQy8UcDOSouiQKOq0FXyixEMrfEW6v+RXMU2GB/XWRO2E4ND1C3pAlq/DMZ51afQ+cPiXUx8iMbQ6bsRA==" saltValue="en/1r4N3hOH/9D96rrQXN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39370078740157483"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34843</v>
      </c>
      <c r="D6" s="32">
        <f t="shared" si="3"/>
        <v>47</v>
      </c>
      <c r="E6" s="32">
        <f t="shared" si="3"/>
        <v>17</v>
      </c>
      <c r="F6" s="32">
        <f t="shared" si="3"/>
        <v>4</v>
      </c>
      <c r="G6" s="32">
        <f t="shared" si="3"/>
        <v>0</v>
      </c>
      <c r="H6" s="32" t="str">
        <f t="shared" si="3"/>
        <v>岩手県　田野畑村</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13.55</v>
      </c>
      <c r="Q6" s="33">
        <f t="shared" si="3"/>
        <v>99.34</v>
      </c>
      <c r="R6" s="33">
        <f t="shared" si="3"/>
        <v>3560</v>
      </c>
      <c r="S6" s="33">
        <f t="shared" si="3"/>
        <v>3533</v>
      </c>
      <c r="T6" s="33">
        <f t="shared" si="3"/>
        <v>156.19</v>
      </c>
      <c r="U6" s="33">
        <f t="shared" si="3"/>
        <v>22.62</v>
      </c>
      <c r="V6" s="33">
        <f t="shared" si="3"/>
        <v>474</v>
      </c>
      <c r="W6" s="33">
        <f t="shared" si="3"/>
        <v>0.32</v>
      </c>
      <c r="X6" s="33">
        <f t="shared" si="3"/>
        <v>1481.25</v>
      </c>
      <c r="Y6" s="34">
        <f>IF(Y7="",NA(),Y7)</f>
        <v>64.42</v>
      </c>
      <c r="Z6" s="34">
        <f t="shared" ref="Z6:AH6" si="4">IF(Z7="",NA(),Z7)</f>
        <v>64.37</v>
      </c>
      <c r="AA6" s="34">
        <f t="shared" si="4"/>
        <v>47.17</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5194.92</v>
      </c>
      <c r="BG6" s="34">
        <f t="shared" ref="BG6:BO6" si="7">IF(BG7="",NA(),BG7)</f>
        <v>4841.59</v>
      </c>
      <c r="BH6" s="34">
        <f t="shared" si="7"/>
        <v>4496.5200000000004</v>
      </c>
      <c r="BI6" s="34">
        <f t="shared" si="7"/>
        <v>4499.18</v>
      </c>
      <c r="BJ6" s="34">
        <f t="shared" si="7"/>
        <v>4356.83</v>
      </c>
      <c r="BK6" s="34">
        <f t="shared" si="7"/>
        <v>1554.05</v>
      </c>
      <c r="BL6" s="34">
        <f t="shared" si="7"/>
        <v>1671.86</v>
      </c>
      <c r="BM6" s="34">
        <f t="shared" si="7"/>
        <v>1673.47</v>
      </c>
      <c r="BN6" s="34">
        <f t="shared" si="7"/>
        <v>1592.72</v>
      </c>
      <c r="BO6" s="34">
        <f t="shared" si="7"/>
        <v>1223.96</v>
      </c>
      <c r="BP6" s="33" t="str">
        <f>IF(BP7="","",IF(BP7="-","【-】","【"&amp;SUBSTITUTE(TEXT(BP7,"#,##0.00"),"-","△")&amp;"】"))</f>
        <v>【1,225.44】</v>
      </c>
      <c r="BQ6" s="34">
        <f>IF(BQ7="",NA(),BQ7)</f>
        <v>35.64</v>
      </c>
      <c r="BR6" s="34">
        <f t="shared" ref="BR6:BZ6" si="8">IF(BR7="",NA(),BR7)</f>
        <v>33.82</v>
      </c>
      <c r="BS6" s="34">
        <f t="shared" si="8"/>
        <v>26.86</v>
      </c>
      <c r="BT6" s="34">
        <f t="shared" si="8"/>
        <v>34.35</v>
      </c>
      <c r="BU6" s="34">
        <f t="shared" si="8"/>
        <v>55.76</v>
      </c>
      <c r="BV6" s="34">
        <f t="shared" si="8"/>
        <v>53.01</v>
      </c>
      <c r="BW6" s="34">
        <f t="shared" si="8"/>
        <v>50.54</v>
      </c>
      <c r="BX6" s="34">
        <f t="shared" si="8"/>
        <v>49.22</v>
      </c>
      <c r="BY6" s="34">
        <f t="shared" si="8"/>
        <v>53.7</v>
      </c>
      <c r="BZ6" s="34">
        <f t="shared" si="8"/>
        <v>61.54</v>
      </c>
      <c r="CA6" s="33" t="str">
        <f>IF(CA7="","",IF(CA7="-","【-】","【"&amp;SUBSTITUTE(TEXT(CA7,"#,##0.00"),"-","△")&amp;"】"))</f>
        <v>【75.58】</v>
      </c>
      <c r="CB6" s="34">
        <f>IF(CB7="",NA(),CB7)</f>
        <v>511.66</v>
      </c>
      <c r="CC6" s="34">
        <f t="shared" ref="CC6:CK6" si="9">IF(CC7="",NA(),CC7)</f>
        <v>576.79</v>
      </c>
      <c r="CD6" s="34">
        <f t="shared" si="9"/>
        <v>740.17</v>
      </c>
      <c r="CE6" s="34">
        <f t="shared" si="9"/>
        <v>562.89</v>
      </c>
      <c r="CF6" s="34">
        <f t="shared" si="9"/>
        <v>348.79</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19.399999999999999</v>
      </c>
      <c r="CN6" s="34">
        <f t="shared" ref="CN6:CV6" si="10">IF(CN7="",NA(),CN7)</f>
        <v>16.8</v>
      </c>
      <c r="CO6" s="34">
        <f t="shared" si="10"/>
        <v>15.8</v>
      </c>
      <c r="CP6" s="34">
        <f t="shared" si="10"/>
        <v>15</v>
      </c>
      <c r="CQ6" s="34">
        <f t="shared" si="10"/>
        <v>14.6</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51.61</v>
      </c>
      <c r="CY6" s="34">
        <f t="shared" ref="CY6:DG6" si="11">IF(CY7="",NA(),CY7)</f>
        <v>54.95</v>
      </c>
      <c r="CZ6" s="34">
        <f t="shared" si="11"/>
        <v>59.04</v>
      </c>
      <c r="DA6" s="34">
        <f t="shared" si="11"/>
        <v>64.97</v>
      </c>
      <c r="DB6" s="34">
        <f t="shared" si="11"/>
        <v>63.29</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34843</v>
      </c>
      <c r="D7" s="36">
        <v>47</v>
      </c>
      <c r="E7" s="36">
        <v>17</v>
      </c>
      <c r="F7" s="36">
        <v>4</v>
      </c>
      <c r="G7" s="36">
        <v>0</v>
      </c>
      <c r="H7" s="36" t="s">
        <v>110</v>
      </c>
      <c r="I7" s="36" t="s">
        <v>111</v>
      </c>
      <c r="J7" s="36" t="s">
        <v>112</v>
      </c>
      <c r="K7" s="36" t="s">
        <v>113</v>
      </c>
      <c r="L7" s="36" t="s">
        <v>114</v>
      </c>
      <c r="M7" s="36" t="s">
        <v>115</v>
      </c>
      <c r="N7" s="37" t="s">
        <v>116</v>
      </c>
      <c r="O7" s="37" t="s">
        <v>117</v>
      </c>
      <c r="P7" s="37">
        <v>13.55</v>
      </c>
      <c r="Q7" s="37">
        <v>99.34</v>
      </c>
      <c r="R7" s="37">
        <v>3560</v>
      </c>
      <c r="S7" s="37">
        <v>3533</v>
      </c>
      <c r="T7" s="37">
        <v>156.19</v>
      </c>
      <c r="U7" s="37">
        <v>22.62</v>
      </c>
      <c r="V7" s="37">
        <v>474</v>
      </c>
      <c r="W7" s="37">
        <v>0.32</v>
      </c>
      <c r="X7" s="37">
        <v>1481.25</v>
      </c>
      <c r="Y7" s="37">
        <v>64.42</v>
      </c>
      <c r="Z7" s="37">
        <v>64.37</v>
      </c>
      <c r="AA7" s="37">
        <v>47.17</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5194.92</v>
      </c>
      <c r="BG7" s="37">
        <v>4841.59</v>
      </c>
      <c r="BH7" s="37">
        <v>4496.5200000000004</v>
      </c>
      <c r="BI7" s="37">
        <v>4499.18</v>
      </c>
      <c r="BJ7" s="37">
        <v>4356.83</v>
      </c>
      <c r="BK7" s="37">
        <v>1554.05</v>
      </c>
      <c r="BL7" s="37">
        <v>1671.86</v>
      </c>
      <c r="BM7" s="37">
        <v>1673.47</v>
      </c>
      <c r="BN7" s="37">
        <v>1592.72</v>
      </c>
      <c r="BO7" s="37">
        <v>1223.96</v>
      </c>
      <c r="BP7" s="37">
        <v>1225.44</v>
      </c>
      <c r="BQ7" s="37">
        <v>35.64</v>
      </c>
      <c r="BR7" s="37">
        <v>33.82</v>
      </c>
      <c r="BS7" s="37">
        <v>26.86</v>
      </c>
      <c r="BT7" s="37">
        <v>34.35</v>
      </c>
      <c r="BU7" s="37">
        <v>55.76</v>
      </c>
      <c r="BV7" s="37">
        <v>53.01</v>
      </c>
      <c r="BW7" s="37">
        <v>50.54</v>
      </c>
      <c r="BX7" s="37">
        <v>49.22</v>
      </c>
      <c r="BY7" s="37">
        <v>53.7</v>
      </c>
      <c r="BZ7" s="37">
        <v>61.54</v>
      </c>
      <c r="CA7" s="37">
        <v>75.58</v>
      </c>
      <c r="CB7" s="37">
        <v>511.66</v>
      </c>
      <c r="CC7" s="37">
        <v>576.79</v>
      </c>
      <c r="CD7" s="37">
        <v>740.17</v>
      </c>
      <c r="CE7" s="37">
        <v>562.89</v>
      </c>
      <c r="CF7" s="37">
        <v>348.79</v>
      </c>
      <c r="CG7" s="37">
        <v>299.39</v>
      </c>
      <c r="CH7" s="37">
        <v>320.36</v>
      </c>
      <c r="CI7" s="37">
        <v>332.02</v>
      </c>
      <c r="CJ7" s="37">
        <v>300.35000000000002</v>
      </c>
      <c r="CK7" s="37">
        <v>267.86</v>
      </c>
      <c r="CL7" s="37">
        <v>215.23</v>
      </c>
      <c r="CM7" s="37">
        <v>19.399999999999999</v>
      </c>
      <c r="CN7" s="37">
        <v>16.8</v>
      </c>
      <c r="CO7" s="37">
        <v>15.8</v>
      </c>
      <c r="CP7" s="37">
        <v>15</v>
      </c>
      <c r="CQ7" s="37">
        <v>14.6</v>
      </c>
      <c r="CR7" s="37">
        <v>36.200000000000003</v>
      </c>
      <c r="CS7" s="37">
        <v>34.74</v>
      </c>
      <c r="CT7" s="37">
        <v>36.65</v>
      </c>
      <c r="CU7" s="37">
        <v>37.72</v>
      </c>
      <c r="CV7" s="37">
        <v>37.08</v>
      </c>
      <c r="CW7" s="37">
        <v>42.66</v>
      </c>
      <c r="CX7" s="37">
        <v>51.61</v>
      </c>
      <c r="CY7" s="37">
        <v>54.95</v>
      </c>
      <c r="CZ7" s="37">
        <v>59.04</v>
      </c>
      <c r="DA7" s="37">
        <v>64.97</v>
      </c>
      <c r="DB7" s="37">
        <v>63.29</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大森 泉</cp:lastModifiedBy>
  <cp:lastPrinted>2019-01-30T00:14:48Z</cp:lastPrinted>
  <dcterms:created xsi:type="dcterms:W3CDTF">2018-12-03T09:11:31Z</dcterms:created>
  <dcterms:modified xsi:type="dcterms:W3CDTF">2019-01-30T00:20:21Z</dcterms:modified>
  <cp:category/>
</cp:coreProperties>
</file>