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81.17\市町村課nas\05　地方債\11 地方公営企業\26 経営比較分析表\R6\02_経営比較分析表\03_市町村→県\34843_田野畑村\010_簡易水道（法非適用）\"/>
    </mc:Choice>
  </mc:AlternateContent>
  <workbookProtection workbookAlgorithmName="SHA-512" workbookHashValue="FR2tetZnoXiFTEN8RpmANNNLdcORnPu+iyPk3T3O74X5StUSx3cdzzEXfvEyZ8gqhEWEMQvnQ6if87O9KTld3A==" workbookSaltValue="wmgYp7gG6IOviaJPa3ya7w==" workbookSpinCount="100000" lockStructure="1"/>
  <bookViews>
    <workbookView xWindow="-120" yWindow="-120" windowWidth="29040" windowHeight="15840"/>
  </bookViews>
  <sheets>
    <sheet name="法非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AT8" i="4" s="1"/>
  <c r="R6" i="5"/>
  <c r="Q6" i="5"/>
  <c r="W10" i="4" s="1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I85" i="4"/>
  <c r="AL10" i="4"/>
  <c r="I10" i="4"/>
  <c r="B10" i="4"/>
  <c r="BB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<sst xmlns="http://schemas.openxmlformats.org/spreadsheetml/2006/main" count="233" uniqueCount="117">
  <si>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</si>
  <si>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</si>
  <si>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</si>
  <si>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</si>
  <si>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</si>
  <si>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</si>
  <si>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</si>
  <si>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</si>
  <si>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</si>
  <si>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</si>
  <si>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</si>
  <si>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</si>
  <si>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</si>
  <si>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</si>
  <si>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</si>
  <si>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</si>
  <si>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</si>
  <si>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</si>
  <si>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</si>
  <si>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</si>
  <si>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</si>
  <si>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</si>
  <si>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</si>
  <si>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</si>
  <si>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</si>
  <si>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</si>
  <si>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</si>
  <si>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</si>
  <si>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</si>
  <si>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</si>
  <si>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</si>
  <si>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</si>
  <si>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</si>
  <si>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</si>
  <si>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</si>
  <si>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</si>
  <si>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</si>
  <si>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</si>
  <si>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</si>
  <si>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</si>
  <si>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</si>
  <si>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</si>
  <si>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</si>
  <si>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</si>
  <si>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</si>
  <si>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</si>
  <si>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</si>
  <si>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</si>
  <si>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</si>
  <si>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</si>
  <si>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</si>
  <si>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</si>
  <si>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</si>
  <si>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</si>
  <si>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</si>
  <si>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</si>
  <si>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</si>
  <si>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</si>
  <si>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</si>
  <si>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</si>
  <si>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</si>
  <si>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</si>
  <si>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</si>
  <si>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</si>
  <si>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</si>
  <si>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</si>
  <si>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</si>
  <si>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</si>
  <si>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</si>
  <si>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</si>
  <si>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</si>
  <si>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</si>
  <si>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</si>
  <si>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</si>
  <si>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</si>
  <si>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</si>
  <si>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</si>
  <si>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</si>
  <si>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</si>
  <si>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</si>
  <si>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</si>
  <si>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</si>
  <si>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</si>
  <si>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</si>
  <si>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</si>
  <si>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</si>
  <si>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</si>
  <si>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</si>
  <si>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</si>
  <si>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</si>
  <si>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</si>
  <si>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</si>
  <si>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</si>
  <si>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</si>
  <si>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</si>
  <si>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</si>
  <si>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岩手県　田野畑村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</si>
  <si>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</si>
  <si>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</si>
  <si>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</si>
  <si>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</si>
  <si>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</si>
  <si>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</si>
  <si>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</si>
  <si>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</si>
  <si>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</si>
  <si>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</si>
  <si>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</si>
  <si>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</si>
  <si>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</si>
  <si>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</si>
  <si>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</si>
  <si>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</si>
  <si>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</si>
  <si>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管路更新率は配水管等の整備工事を行っているため、類似団体の平均より高い率となっている。
　管路は古いものが多く、更新時期を迎えている状況であることから、今後も管路更新を計画的に進めていきたい。</t>
    <phoneticPr fontId="4"/>
  </si>
  <si>
    <t>　当簡易水道は、有収率が低いことから、漏水等の修繕、計画的な管路更新により、有収率の向上を図るとともに、給水料金等の見直し等も考慮の上、経営の安定化を図っていきたい。
　また、令和6年度から法適用に移行したため、財務諸表の分析等から経営の改善を図っていきたい。</t>
    <phoneticPr fontId="4"/>
  </si>
  <si>
    <t>①収益的収支比率について
　今後の給水需要は減少するものと予想されていることから、費用削減等の経営改善を図っていきたい。
④企業債残高対給水収益比率について
　令和2年度より公営企業債を借り入れており、今後も高水準の元利償還が継続する見込みとなっていることから、事業を平準化し計画的に実施していきたい。
⑤料金回収率について
　令和元年度以降減少傾向となっていることから、
費用削減と並行して財源確保に向けた取組に努めていきたい。
⑥給水原価について
　類似団体と比較して高い水準となっており、費用削減等の経営改善が必要となるが、今後も水道施設耐震化等の工事費が必要なことから、当該原価が高い水準で続くことが見込まれる。
⑦施設利用率について
　地理的に統廃合が難しく、施設稼働率が低くなっているもの。今後施設を更新する際に、施設のダウンサイジングを検討していく。
⑧有収率について
　類似団体の平均値より低くなっていることから、漏水等の修繕を行っていくとともに、計画的に管路更新に努めていきたい。</t>
    <rPh sb="80" eb="82">
      <t>レイワ</t>
    </rPh>
    <rPh sb="164" eb="166">
      <t>レイワ</t>
    </rPh>
    <rPh sb="166" eb="167">
      <t>ガン</t>
    </rPh>
    <rPh sb="268" eb="270">
      <t>スイドウ</t>
    </rPh>
    <rPh sb="270" eb="272">
      <t>シセツ</t>
    </rPh>
    <rPh sb="272" eb="275">
      <t>タイシンカ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</si>
</sst>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3.86</c:v>
                </c:pt>
                <c:pt idx="1">
                  <c:v>1.63</c:v>
                </c:pt>
                <c:pt idx="2">
                  <c:v>2.1</c:v>
                </c:pt>
                <c:pt idx="3">
                  <c:v>0.75</c:v>
                </c:pt>
                <c:pt idx="4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D-42D3-98AD-C1FD584E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0.72</c:v>
                </c:pt>
                <c:pt idx="2">
                  <c:v>0.71</c:v>
                </c:pt>
                <c:pt idx="3">
                  <c:v>0.55000000000000004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D-42D3-98AD-C1FD584E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38.5</c:v>
                </c:pt>
                <c:pt idx="1">
                  <c:v>43.36</c:v>
                </c:pt>
                <c:pt idx="2">
                  <c:v>42.14</c:v>
                </c:pt>
                <c:pt idx="3">
                  <c:v>40.86</c:v>
                </c:pt>
                <c:pt idx="4">
                  <c:v>36.659999999999997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4-427A-9889-C9853C55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58.52</c:v>
                </c:pt>
                <c:pt idx="2">
                  <c:v>58.88</c:v>
                </c:pt>
                <c:pt idx="3">
                  <c:v>58.16</c:v>
                </c:pt>
                <c:pt idx="4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4-427A-9889-C9853C55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63.04</c:v>
                </c:pt>
                <c:pt idx="1">
                  <c:v>57.97</c:v>
                </c:pt>
                <c:pt idx="2">
                  <c:v>60.63</c:v>
                </c:pt>
                <c:pt idx="3">
                  <c:v>62.85</c:v>
                </c:pt>
                <c:pt idx="4">
                  <c:v>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1-44A0-85A9-8C944652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72.78</c:v>
                </c:pt>
                <c:pt idx="1">
                  <c:v>71.33</c:v>
                </c:pt>
                <c:pt idx="2">
                  <c:v>71.150000000000006</c:v>
                </c:pt>
                <c:pt idx="3">
                  <c:v>70.34</c:v>
                </c:pt>
                <c:pt idx="4">
                  <c:v>71.08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1-44A0-85A9-8C944652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99.53</c:v>
                </c:pt>
                <c:pt idx="1">
                  <c:v>84.04</c:v>
                </c:pt>
                <c:pt idx="2">
                  <c:v>79.819999999999993</c:v>
                </c:pt>
                <c:pt idx="3">
                  <c:v>70.73</c:v>
                </c:pt>
                <c:pt idx="4">
                  <c:v>86.56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6-4FDA-B349-8E571952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79.33</c:v>
                </c:pt>
                <c:pt idx="2">
                  <c:v>73.540000000000006</c:v>
                </c:pt>
                <c:pt idx="3">
                  <c:v>75.44</c:v>
                </c:pt>
                <c:pt idx="4">
                  <c:v>78.14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FDA-B349-8E571952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6-41D1-9539-BE6D3DB3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6-41D1-9539-BE6D3DB3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D-4969-8E23-8B26F9BF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D-4969-8E23-8B26F9BF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4-4919-B5DC-D49CD9F4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4-4919-B5DC-D49CD9F4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B-4358-9588-447CDA1E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B-4358-9588-447CDA1E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869.74</c:v>
                </c:pt>
                <c:pt idx="1">
                  <c:v>1325.62</c:v>
                </c:pt>
                <c:pt idx="2">
                  <c:v>1376.11</c:v>
                </c:pt>
                <c:pt idx="3">
                  <c:v>1403</c:v>
                </c:pt>
                <c:pt idx="4">
                  <c:v>1595.45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1-4ADA-9EA8-E4626F8B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1018.52</c:v>
                </c:pt>
                <c:pt idx="1">
                  <c:v>949.61</c:v>
                </c:pt>
                <c:pt idx="2">
                  <c:v>918.84</c:v>
                </c:pt>
                <c:pt idx="3">
                  <c:v>955.49</c:v>
                </c:pt>
                <c:pt idx="4">
                  <c:v>1017.9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1-4ADA-9EA8-E4626F8B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70.989999999999995</c:v>
                </c:pt>
                <c:pt idx="1">
                  <c:v>68.7</c:v>
                </c:pt>
                <c:pt idx="2">
                  <c:v>61.77</c:v>
                </c:pt>
                <c:pt idx="3">
                  <c:v>48.15</c:v>
                </c:pt>
                <c:pt idx="4">
                  <c:v>50.47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92E-BE73-C0C34BBD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58.41</c:v>
                </c:pt>
                <c:pt idx="2">
                  <c:v>58.27</c:v>
                </c:pt>
                <c:pt idx="3">
                  <c:v>55.15</c:v>
                </c:pt>
                <c:pt idx="4">
                  <c:v>53.95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D-492E-BE73-C0C34BBD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328.82</c:v>
                </c:pt>
                <c:pt idx="1">
                  <c:v>340.62</c:v>
                </c:pt>
                <c:pt idx="2">
                  <c:v>375.25</c:v>
                </c:pt>
                <c:pt idx="3">
                  <c:v>493.16</c:v>
                </c:pt>
                <c:pt idx="4">
                  <c:v>432.92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8-49A0-AA3E-5BFA0F17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298.25</c:v>
                </c:pt>
                <c:pt idx="1">
                  <c:v>303.27999999999997</c:v>
                </c:pt>
                <c:pt idx="2">
                  <c:v>303.81</c:v>
                </c:pt>
                <c:pt idx="3">
                  <c:v>310.26</c:v>
                </c:pt>
                <c:pt idx="4">
                  <c:v>318.99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8-49A0-AA3E-5BFA0F17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13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岩手県　田野畑村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2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データ!$I$6</f>
        <v>法非適用</v>
      </c>
      <c r="C8" s="35"/>
      <c r="D8" s="35"/>
      <c r="E8" s="35"/>
      <c r="F8" s="35"/>
      <c r="G8" s="35"/>
      <c r="H8" s="35"/>
      <c r="I8" s="35" t="str">
        <f>データ!$J$6</f>
        <v>水道事業</v>
      </c>
      <c r="J8" s="35"/>
      <c r="K8" s="35"/>
      <c r="L8" s="35"/>
      <c r="M8" s="35"/>
      <c r="N8" s="35"/>
      <c r="O8" s="35"/>
      <c r="P8" s="35" t="str">
        <f>データ!$K$6</f>
        <v>簡易水道事業</v>
      </c>
      <c r="Q8" s="35"/>
      <c r="R8" s="35"/>
      <c r="S8" s="35"/>
      <c r="T8" s="35"/>
      <c r="U8" s="35"/>
      <c r="V8" s="35"/>
      <c r="W8" s="35" t="str">
        <f>データ!$L$6</f>
        <v>D3</v>
      </c>
      <c r="X8" s="35"/>
      <c r="Y8" s="35"/>
      <c r="Z8" s="35"/>
      <c r="AA8" s="35"/>
      <c r="AB8" s="35"/>
      <c r="AC8" s="35"/>
      <c r="AD8" s="35" t="str">
        <f>データ!$M$6</f>
        <v>非設置</v>
      </c>
      <c r="AE8" s="35"/>
      <c r="AF8" s="35"/>
      <c r="AG8" s="35"/>
      <c r="AH8" s="35"/>
      <c r="AI8" s="35"/>
      <c r="AJ8" s="35"/>
      <c r="AK8" s="2"/>
      <c r="AL8" s="36">
        <f>データ!$R$6</f>
        <v>2977</v>
      </c>
      <c r="AM8" s="36"/>
      <c r="AN8" s="36"/>
      <c r="AO8" s="36"/>
      <c r="AP8" s="36"/>
      <c r="AQ8" s="36"/>
      <c r="AR8" s="36"/>
      <c r="AS8" s="36"/>
      <c r="AT8" s="37">
        <f>データ!$S$6</f>
        <v>156.19</v>
      </c>
      <c r="AU8" s="37"/>
      <c r="AV8" s="37"/>
      <c r="AW8" s="37"/>
      <c r="AX8" s="37"/>
      <c r="AY8" s="37"/>
      <c r="AZ8" s="37"/>
      <c r="BA8" s="37"/>
      <c r="BB8" s="37">
        <f>データ!$T$6</f>
        <v>19.059999999999999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2"/>
      <c r="AE9" s="2"/>
      <c r="AF9" s="2"/>
      <c r="AG9" s="2"/>
      <c r="AH9" s="3"/>
      <c r="AI9" s="2"/>
      <c r="AJ9" s="2"/>
      <c r="AK9" s="2"/>
      <c r="AL9" s="31" t="s">
        <v>16</v>
      </c>
      <c r="AM9" s="31"/>
      <c r="AN9" s="31"/>
      <c r="AO9" s="31"/>
      <c r="AP9" s="31"/>
      <c r="AQ9" s="31"/>
      <c r="AR9" s="31"/>
      <c r="AS9" s="31"/>
      <c r="AT9" s="31" t="s">
        <v>17</v>
      </c>
      <c r="AU9" s="31"/>
      <c r="AV9" s="31"/>
      <c r="AW9" s="31"/>
      <c r="AX9" s="31"/>
      <c r="AY9" s="31"/>
      <c r="AZ9" s="31"/>
      <c r="BA9" s="31"/>
      <c r="BB9" s="31" t="s">
        <v>18</v>
      </c>
      <c r="BC9" s="31"/>
      <c r="BD9" s="31"/>
      <c r="BE9" s="31"/>
      <c r="BF9" s="31"/>
      <c r="BG9" s="31"/>
      <c r="BH9" s="31"/>
      <c r="BI9" s="31"/>
      <c r="BJ9" s="3"/>
      <c r="BK9" s="3"/>
      <c r="BL9" s="42" t="s">
        <v>19</v>
      </c>
      <c r="BM9" s="43"/>
      <c r="BN9" s="44" t="s">
        <v>20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15">
      <c r="A10" s="2"/>
      <c r="B10" s="37" t="str">
        <f>データ!$N$6</f>
        <v>-</v>
      </c>
      <c r="C10" s="37"/>
      <c r="D10" s="37"/>
      <c r="E10" s="37"/>
      <c r="F10" s="37"/>
      <c r="G10" s="37"/>
      <c r="H10" s="37"/>
      <c r="I10" s="37" t="str">
        <f>データ!$O$6</f>
        <v>該当数値なし</v>
      </c>
      <c r="J10" s="37"/>
      <c r="K10" s="37"/>
      <c r="L10" s="37"/>
      <c r="M10" s="37"/>
      <c r="N10" s="37"/>
      <c r="O10" s="37"/>
      <c r="P10" s="37">
        <f>データ!$P$6</f>
        <v>84.22</v>
      </c>
      <c r="Q10" s="37"/>
      <c r="R10" s="37"/>
      <c r="S10" s="37"/>
      <c r="T10" s="37"/>
      <c r="U10" s="37"/>
      <c r="V10" s="37"/>
      <c r="W10" s="36">
        <f>データ!$Q$6</f>
        <v>3630</v>
      </c>
      <c r="X10" s="36"/>
      <c r="Y10" s="36"/>
      <c r="Z10" s="36"/>
      <c r="AA10" s="36"/>
      <c r="AB10" s="36"/>
      <c r="AC10" s="36"/>
      <c r="AD10" s="2"/>
      <c r="AE10" s="2"/>
      <c r="AF10" s="2"/>
      <c r="AG10" s="2"/>
      <c r="AH10" s="2"/>
      <c r="AI10" s="2"/>
      <c r="AJ10" s="2"/>
      <c r="AK10" s="2"/>
      <c r="AL10" s="36">
        <f>データ!$U$6</f>
        <v>2498</v>
      </c>
      <c r="AM10" s="36"/>
      <c r="AN10" s="36"/>
      <c r="AO10" s="36"/>
      <c r="AP10" s="36"/>
      <c r="AQ10" s="36"/>
      <c r="AR10" s="36"/>
      <c r="AS10" s="36"/>
      <c r="AT10" s="37">
        <f>データ!$V$6</f>
        <v>17.3</v>
      </c>
      <c r="AU10" s="37"/>
      <c r="AV10" s="37"/>
      <c r="AW10" s="37"/>
      <c r="AX10" s="37"/>
      <c r="AY10" s="37"/>
      <c r="AZ10" s="37"/>
      <c r="BA10" s="37"/>
      <c r="BB10" s="37">
        <f>データ!$W$6</f>
        <v>144.38999999999999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21</v>
      </c>
      <c r="BM10" s="53"/>
      <c r="BN10" s="54" t="s">
        <v>22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0" t="s">
        <v>116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4" t="s">
        <v>26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114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4" t="s">
        <v>28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6" t="s">
        <v>115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42</v>
      </c>
      <c r="N85" s="13" t="s">
        <v>42</v>
      </c>
      <c r="O85" s="13" t="str">
        <f>データ!EN6</f>
        <v>【0.40】</v>
      </c>
    </row>
  </sheetData>
  <sheetProtection algorithmName="SHA-512" hashValue="nEbB3cFAqVFTAVR7HEMl5WTzcIvHjayC8Oxn0m3GI9SgHiPfCO9JtUcVvR+l5uSoHYm4jWy9olZ0mDGqJ653hg==" saltValue="S01JczhT4IksIf8xlE6ia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2023</v>
      </c>
      <c r="C6" s="20">
        <f t="shared" ref="C6:W6" si="3">C7</f>
        <v>34843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岩手県　田野畑村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84.22</v>
      </c>
      <c r="Q6" s="21">
        <f t="shared" si="3"/>
        <v>3630</v>
      </c>
      <c r="R6" s="21">
        <f t="shared" si="3"/>
        <v>2977</v>
      </c>
      <c r="S6" s="21">
        <f t="shared" si="3"/>
        <v>156.19</v>
      </c>
      <c r="T6" s="21">
        <f t="shared" si="3"/>
        <v>19.059999999999999</v>
      </c>
      <c r="U6" s="21">
        <f t="shared" si="3"/>
        <v>2498</v>
      </c>
      <c r="V6" s="21">
        <f t="shared" si="3"/>
        <v>17.3</v>
      </c>
      <c r="W6" s="21">
        <f t="shared" si="3"/>
        <v>144.38999999999999</v>
      </c>
      <c r="X6" s="22">
        <f>IF(X7="",NA(),X7)</f>
        <v>99.53</v>
      </c>
      <c r="Y6" s="22">
        <f t="shared" ref="Y6:AG6" si="4">IF(Y7="",NA(),Y7)</f>
        <v>84.04</v>
      </c>
      <c r="Z6" s="22">
        <f t="shared" si="4"/>
        <v>79.819999999999993</v>
      </c>
      <c r="AA6" s="22">
        <f t="shared" si="4"/>
        <v>70.73</v>
      </c>
      <c r="AB6" s="22">
        <f t="shared" si="4"/>
        <v>86.56</v>
      </c>
      <c r="AC6" s="22">
        <f t="shared" si="4"/>
        <v>79.099999999999994</v>
      </c>
      <c r="AD6" s="22">
        <f t="shared" si="4"/>
        <v>79.33</v>
      </c>
      <c r="AE6" s="22">
        <f t="shared" si="4"/>
        <v>73.540000000000006</v>
      </c>
      <c r="AF6" s="22">
        <f t="shared" si="4"/>
        <v>75.44</v>
      </c>
      <c r="AG6" s="22">
        <f t="shared" si="4"/>
        <v>78.14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869.74</v>
      </c>
      <c r="BF6" s="22">
        <f t="shared" ref="BF6:BN6" si="7">IF(BF7="",NA(),BF7)</f>
        <v>1325.62</v>
      </c>
      <c r="BG6" s="22">
        <f t="shared" si="7"/>
        <v>1376.11</v>
      </c>
      <c r="BH6" s="22">
        <f t="shared" si="7"/>
        <v>1403</v>
      </c>
      <c r="BI6" s="22">
        <f t="shared" si="7"/>
        <v>1595.45</v>
      </c>
      <c r="BJ6" s="22">
        <f t="shared" si="7"/>
        <v>1018.52</v>
      </c>
      <c r="BK6" s="22">
        <f t="shared" si="7"/>
        <v>949.61</v>
      </c>
      <c r="BL6" s="22">
        <f t="shared" si="7"/>
        <v>918.84</v>
      </c>
      <c r="BM6" s="22">
        <f t="shared" si="7"/>
        <v>955.49</v>
      </c>
      <c r="BN6" s="22">
        <f t="shared" si="7"/>
        <v>1017.9</v>
      </c>
      <c r="BO6" s="21" t="str">
        <f>IF(BO7="","",IF(BO7="-","【-】","【"&amp;SUBSTITUTE(TEXT(BO7,"#,##0.00"),"-","△")&amp;"】"))</f>
        <v>【1,045.20】</v>
      </c>
      <c r="BP6" s="22">
        <f>IF(BP7="",NA(),BP7)</f>
        <v>70.989999999999995</v>
      </c>
      <c r="BQ6" s="22">
        <f t="shared" ref="BQ6:BY6" si="8">IF(BQ7="",NA(),BQ7)</f>
        <v>68.7</v>
      </c>
      <c r="BR6" s="22">
        <f t="shared" si="8"/>
        <v>61.77</v>
      </c>
      <c r="BS6" s="22">
        <f t="shared" si="8"/>
        <v>48.15</v>
      </c>
      <c r="BT6" s="22">
        <f t="shared" si="8"/>
        <v>50.47</v>
      </c>
      <c r="BU6" s="22">
        <f t="shared" si="8"/>
        <v>58.79</v>
      </c>
      <c r="BV6" s="22">
        <f t="shared" si="8"/>
        <v>58.41</v>
      </c>
      <c r="BW6" s="22">
        <f t="shared" si="8"/>
        <v>58.27</v>
      </c>
      <c r="BX6" s="22">
        <f t="shared" si="8"/>
        <v>55.15</v>
      </c>
      <c r="BY6" s="22">
        <f t="shared" si="8"/>
        <v>53.95</v>
      </c>
      <c r="BZ6" s="21" t="str">
        <f>IF(BZ7="","",IF(BZ7="-","【-】","【"&amp;SUBSTITUTE(TEXT(BZ7,"#,##0.00"),"-","△")&amp;"】"))</f>
        <v>【49.51】</v>
      </c>
      <c r="CA6" s="22">
        <f>IF(CA7="",NA(),CA7)</f>
        <v>328.82</v>
      </c>
      <c r="CB6" s="22">
        <f t="shared" ref="CB6:CJ6" si="9">IF(CB7="",NA(),CB7)</f>
        <v>340.62</v>
      </c>
      <c r="CC6" s="22">
        <f t="shared" si="9"/>
        <v>375.25</v>
      </c>
      <c r="CD6" s="22">
        <f t="shared" si="9"/>
        <v>493.16</v>
      </c>
      <c r="CE6" s="22">
        <f t="shared" si="9"/>
        <v>432.92</v>
      </c>
      <c r="CF6" s="22">
        <f t="shared" si="9"/>
        <v>298.25</v>
      </c>
      <c r="CG6" s="22">
        <f t="shared" si="9"/>
        <v>303.27999999999997</v>
      </c>
      <c r="CH6" s="22">
        <f t="shared" si="9"/>
        <v>303.81</v>
      </c>
      <c r="CI6" s="22">
        <f t="shared" si="9"/>
        <v>310.26</v>
      </c>
      <c r="CJ6" s="22">
        <f t="shared" si="9"/>
        <v>318.99</v>
      </c>
      <c r="CK6" s="21" t="str">
        <f>IF(CK7="","",IF(CK7="-","【-】","【"&amp;SUBSTITUTE(TEXT(CK7,"#,##0.00"),"-","△")&amp;"】"))</f>
        <v>【317.14】</v>
      </c>
      <c r="CL6" s="22">
        <f>IF(CL7="",NA(),CL7)</f>
        <v>38.5</v>
      </c>
      <c r="CM6" s="22">
        <f t="shared" ref="CM6:CU6" si="10">IF(CM7="",NA(),CM7)</f>
        <v>43.36</v>
      </c>
      <c r="CN6" s="22">
        <f t="shared" si="10"/>
        <v>42.14</v>
      </c>
      <c r="CO6" s="22">
        <f t="shared" si="10"/>
        <v>40.86</v>
      </c>
      <c r="CP6" s="22">
        <f t="shared" si="10"/>
        <v>36.659999999999997</v>
      </c>
      <c r="CQ6" s="22">
        <f t="shared" si="10"/>
        <v>56.04</v>
      </c>
      <c r="CR6" s="22">
        <f t="shared" si="10"/>
        <v>58.52</v>
      </c>
      <c r="CS6" s="22">
        <f t="shared" si="10"/>
        <v>58.88</v>
      </c>
      <c r="CT6" s="22">
        <f t="shared" si="10"/>
        <v>58.16</v>
      </c>
      <c r="CU6" s="22">
        <f t="shared" si="10"/>
        <v>55.9</v>
      </c>
      <c r="CV6" s="21" t="str">
        <f>IF(CV7="","",IF(CV7="-","【-】","【"&amp;SUBSTITUTE(TEXT(CV7,"#,##0.00"),"-","△")&amp;"】"))</f>
        <v>【55.00】</v>
      </c>
      <c r="CW6" s="22">
        <f>IF(CW7="",NA(),CW7)</f>
        <v>63.04</v>
      </c>
      <c r="CX6" s="22">
        <f t="shared" ref="CX6:DF6" si="11">IF(CX7="",NA(),CX7)</f>
        <v>57.97</v>
      </c>
      <c r="CY6" s="22">
        <f t="shared" si="11"/>
        <v>60.63</v>
      </c>
      <c r="CZ6" s="22">
        <f t="shared" si="11"/>
        <v>62.85</v>
      </c>
      <c r="DA6" s="22">
        <f t="shared" si="11"/>
        <v>67.8</v>
      </c>
      <c r="DB6" s="22">
        <f t="shared" si="11"/>
        <v>72.78</v>
      </c>
      <c r="DC6" s="22">
        <f t="shared" si="11"/>
        <v>71.33</v>
      </c>
      <c r="DD6" s="22">
        <f t="shared" si="11"/>
        <v>71.150000000000006</v>
      </c>
      <c r="DE6" s="22">
        <f t="shared" si="11"/>
        <v>70.34</v>
      </c>
      <c r="DF6" s="22">
        <f t="shared" si="11"/>
        <v>71.08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3.86</v>
      </c>
      <c r="EE6" s="22">
        <f t="shared" ref="EE6:EM6" si="14">IF(EE7="",NA(),EE7)</f>
        <v>1.63</v>
      </c>
      <c r="EF6" s="22">
        <f t="shared" si="14"/>
        <v>2.1</v>
      </c>
      <c r="EG6" s="22">
        <f t="shared" si="14"/>
        <v>0.75</v>
      </c>
      <c r="EH6" s="22">
        <f t="shared" si="14"/>
        <v>1.46</v>
      </c>
      <c r="EI6" s="22">
        <f t="shared" si="14"/>
        <v>0.71</v>
      </c>
      <c r="EJ6" s="22">
        <f t="shared" si="14"/>
        <v>0.72</v>
      </c>
      <c r="EK6" s="22">
        <f t="shared" si="14"/>
        <v>0.71</v>
      </c>
      <c r="EL6" s="22">
        <f t="shared" si="14"/>
        <v>0.55000000000000004</v>
      </c>
      <c r="EM6" s="22">
        <f t="shared" si="14"/>
        <v>0.44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15">
      <c r="A7" s="15"/>
      <c r="B7" s="24">
        <v>2023</v>
      </c>
      <c r="C7" s="24">
        <v>34843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84.22</v>
      </c>
      <c r="Q7" s="25">
        <v>3630</v>
      </c>
      <c r="R7" s="25">
        <v>2977</v>
      </c>
      <c r="S7" s="25">
        <v>156.19</v>
      </c>
      <c r="T7" s="25">
        <v>19.059999999999999</v>
      </c>
      <c r="U7" s="25">
        <v>2498</v>
      </c>
      <c r="V7" s="25">
        <v>17.3</v>
      </c>
      <c r="W7" s="25">
        <v>144.38999999999999</v>
      </c>
      <c r="X7" s="25">
        <v>99.53</v>
      </c>
      <c r="Y7" s="25">
        <v>84.04</v>
      </c>
      <c r="Z7" s="25">
        <v>79.819999999999993</v>
      </c>
      <c r="AA7" s="25">
        <v>70.73</v>
      </c>
      <c r="AB7" s="25">
        <v>86.56</v>
      </c>
      <c r="AC7" s="25">
        <v>79.099999999999994</v>
      </c>
      <c r="AD7" s="25">
        <v>79.33</v>
      </c>
      <c r="AE7" s="25">
        <v>73.540000000000006</v>
      </c>
      <c r="AF7" s="25">
        <v>75.44</v>
      </c>
      <c r="AG7" s="25">
        <v>78.14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869.74</v>
      </c>
      <c r="BF7" s="25">
        <v>1325.62</v>
      </c>
      <c r="BG7" s="25">
        <v>1376.11</v>
      </c>
      <c r="BH7" s="25">
        <v>1403</v>
      </c>
      <c r="BI7" s="25">
        <v>1595.45</v>
      </c>
      <c r="BJ7" s="25">
        <v>1018.52</v>
      </c>
      <c r="BK7" s="25">
        <v>949.61</v>
      </c>
      <c r="BL7" s="25">
        <v>918.84</v>
      </c>
      <c r="BM7" s="25">
        <v>955.49</v>
      </c>
      <c r="BN7" s="25">
        <v>1017.9</v>
      </c>
      <c r="BO7" s="25">
        <v>1045.2</v>
      </c>
      <c r="BP7" s="25">
        <v>70.989999999999995</v>
      </c>
      <c r="BQ7" s="25">
        <v>68.7</v>
      </c>
      <c r="BR7" s="25">
        <v>61.77</v>
      </c>
      <c r="BS7" s="25">
        <v>48.15</v>
      </c>
      <c r="BT7" s="25">
        <v>50.47</v>
      </c>
      <c r="BU7" s="25">
        <v>58.79</v>
      </c>
      <c r="BV7" s="25">
        <v>58.41</v>
      </c>
      <c r="BW7" s="25">
        <v>58.27</v>
      </c>
      <c r="BX7" s="25">
        <v>55.15</v>
      </c>
      <c r="BY7" s="25">
        <v>53.95</v>
      </c>
      <c r="BZ7" s="25">
        <v>49.51</v>
      </c>
      <c r="CA7" s="25">
        <v>328.82</v>
      </c>
      <c r="CB7" s="25">
        <v>340.62</v>
      </c>
      <c r="CC7" s="25">
        <v>375.25</v>
      </c>
      <c r="CD7" s="25">
        <v>493.16</v>
      </c>
      <c r="CE7" s="25">
        <v>432.92</v>
      </c>
      <c r="CF7" s="25">
        <v>298.25</v>
      </c>
      <c r="CG7" s="25">
        <v>303.27999999999997</v>
      </c>
      <c r="CH7" s="25">
        <v>303.81</v>
      </c>
      <c r="CI7" s="25">
        <v>310.26</v>
      </c>
      <c r="CJ7" s="25">
        <v>318.99</v>
      </c>
      <c r="CK7" s="25">
        <v>317.14</v>
      </c>
      <c r="CL7" s="25">
        <v>38.5</v>
      </c>
      <c r="CM7" s="25">
        <v>43.36</v>
      </c>
      <c r="CN7" s="25">
        <v>42.14</v>
      </c>
      <c r="CO7" s="25">
        <v>40.86</v>
      </c>
      <c r="CP7" s="25">
        <v>36.659999999999997</v>
      </c>
      <c r="CQ7" s="25">
        <v>56.04</v>
      </c>
      <c r="CR7" s="25">
        <v>58.52</v>
      </c>
      <c r="CS7" s="25">
        <v>58.88</v>
      </c>
      <c r="CT7" s="25">
        <v>58.16</v>
      </c>
      <c r="CU7" s="25">
        <v>55.9</v>
      </c>
      <c r="CV7" s="25">
        <v>55</v>
      </c>
      <c r="CW7" s="25">
        <v>63.04</v>
      </c>
      <c r="CX7" s="25">
        <v>57.97</v>
      </c>
      <c r="CY7" s="25">
        <v>60.63</v>
      </c>
      <c r="CZ7" s="25">
        <v>62.85</v>
      </c>
      <c r="DA7" s="25">
        <v>67.8</v>
      </c>
      <c r="DB7" s="25">
        <v>72.78</v>
      </c>
      <c r="DC7" s="25">
        <v>71.33</v>
      </c>
      <c r="DD7" s="25">
        <v>71.150000000000006</v>
      </c>
      <c r="DE7" s="25">
        <v>70.34</v>
      </c>
      <c r="DF7" s="25">
        <v>71.08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3.86</v>
      </c>
      <c r="EE7" s="25">
        <v>1.63</v>
      </c>
      <c r="EF7" s="25">
        <v>2.1</v>
      </c>
      <c r="EG7" s="25">
        <v>0.75</v>
      </c>
      <c r="EH7" s="25">
        <v>1.46</v>
      </c>
      <c r="EI7" s="25">
        <v>0.71</v>
      </c>
      <c r="EJ7" s="25">
        <v>0.72</v>
      </c>
      <c r="EK7" s="25">
        <v>0.71</v>
      </c>
      <c r="EL7" s="25">
        <v>0.55000000000000004</v>
      </c>
      <c r="EM7" s="25">
        <v>0.44</v>
      </c>
      <c r="EN7" s="25">
        <v>0.4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15">
      <c r="B13" t="s">
        <v>111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2025-02-08T04:05:52Z</cp:lastPrinted>
  <dcterms:created xsi:type="dcterms:W3CDTF">2025-01-24T06:39:28Z</dcterms:created>
  <dcterms:modified xsi:type="dcterms:W3CDTF">2025-02-08T04:05:52Z</dcterms:modified>
  <cp:category/>
</cp:coreProperties>
</file>